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Аналитика\по 2020 году\Исполнение бюджета\на 01.09\"/>
    </mc:Choice>
  </mc:AlternateContent>
  <bookViews>
    <workbookView xWindow="90" yWindow="90" windowWidth="15480" windowHeight="9690"/>
  </bookViews>
  <sheets>
    <sheet name="факт.доходы, расходы " sheetId="2" r:id="rId1"/>
  </sheets>
  <calcPr calcId="152511"/>
</workbook>
</file>

<file path=xl/calcChain.xml><?xml version="1.0" encoding="utf-8"?>
<calcChain xmlns="http://schemas.openxmlformats.org/spreadsheetml/2006/main">
  <c r="F18" i="2" l="1"/>
  <c r="G46" i="2" l="1"/>
  <c r="G44" i="2"/>
  <c r="G43" i="2"/>
  <c r="G40" i="2"/>
  <c r="G36" i="2"/>
  <c r="D8" i="2" l="1"/>
  <c r="D7" i="2" s="1"/>
  <c r="E8" i="2"/>
  <c r="E23" i="2" s="1"/>
  <c r="C8" i="2"/>
  <c r="C7" i="2" s="1"/>
  <c r="G18" i="2"/>
  <c r="H47" i="2"/>
  <c r="G47" i="2"/>
  <c r="F47" i="2"/>
  <c r="H46" i="2"/>
  <c r="F46" i="2"/>
  <c r="H45" i="2"/>
  <c r="G45" i="2"/>
  <c r="F45" i="2"/>
  <c r="H44" i="2"/>
  <c r="F44" i="2"/>
  <c r="H43" i="2"/>
  <c r="H42" i="2"/>
  <c r="G42" i="2"/>
  <c r="F42" i="2"/>
  <c r="H41" i="2"/>
  <c r="G41" i="2"/>
  <c r="F41" i="2"/>
  <c r="H40" i="2"/>
  <c r="F40" i="2"/>
  <c r="H39" i="2"/>
  <c r="G39" i="2"/>
  <c r="F39" i="2"/>
  <c r="H38" i="2"/>
  <c r="G38" i="2"/>
  <c r="F38" i="2"/>
  <c r="H37" i="2"/>
  <c r="G37" i="2"/>
  <c r="F37" i="2"/>
  <c r="H36" i="2"/>
  <c r="H35" i="2"/>
  <c r="G35" i="2"/>
  <c r="F35" i="2"/>
  <c r="I34" i="2"/>
  <c r="E34" i="2"/>
  <c r="D34" i="2"/>
  <c r="C34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H17" i="2"/>
  <c r="G17" i="2"/>
  <c r="F17" i="2"/>
  <c r="H16" i="2"/>
  <c r="G16" i="2"/>
  <c r="F16" i="2"/>
  <c r="H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D23" i="2" l="1"/>
  <c r="F23" i="2" s="1"/>
  <c r="C23" i="2"/>
  <c r="G23" i="2" s="1"/>
  <c r="H34" i="2"/>
  <c r="F8" i="2"/>
  <c r="F34" i="2"/>
  <c r="C49" i="2"/>
  <c r="D49" i="2"/>
  <c r="G34" i="2"/>
  <c r="G8" i="2"/>
  <c r="H8" i="2"/>
  <c r="E7" i="2"/>
  <c r="H23" i="2" l="1"/>
  <c r="G7" i="2"/>
  <c r="F7" i="2"/>
  <c r="H7" i="2"/>
  <c r="E49" i="2"/>
</calcChain>
</file>

<file path=xl/sharedStrings.xml><?xml version="1.0" encoding="utf-8"?>
<sst xmlns="http://schemas.openxmlformats.org/spreadsheetml/2006/main" count="93" uniqueCount="90">
  <si>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</si>
  <si>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</si>
  <si>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</si>
  <si>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</si>
  <si>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</si>
  <si>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</si>
  <si>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</si>
  <si>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</si>
  <si>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</si>
  <si>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</si>
  <si>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</si>
  <si>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</si>
  <si>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</si>
  <si>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</si>
  <si>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</si>
  <si>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</si>
  <si>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</si>
  <si>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</si>
  <si>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</si>
  <si>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</si>
  <si>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</si>
  <si>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</si>
  <si>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</si>
  <si>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</si>
  <si>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</si>
  <si>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</si>
  <si>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</si>
  <si>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</si>
  <si>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</si>
  <si>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</si>
  <si>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</si>
  <si>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</si>
  <si>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</si>
  <si>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</si>
  <si>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</si>
  <si>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</si>
  <si>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</si>
  <si>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</si>
  <si>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</si>
  <si>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</si>
  <si>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</si>
  <si>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</si>
  <si>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</si>
  <si>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</si>
  <si>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</si>
  <si>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</si>
  <si>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</si>
  <si>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</si>
  <si>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</si>
  <si>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</si>
  <si>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</si>
  <si>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</si>
  <si>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</si>
  <si>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</si>
  <si>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</si>
  <si>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</si>
  <si>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</si>
  <si>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</si>
  <si>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</si>
  <si>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</si>
  <si>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</si>
  <si>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</si>
  <si>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</si>
  <si>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</si>
  <si>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</si>
  <si>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</si>
  <si>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</si>
  <si>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</si>
  <si>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</si>
  <si>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</si>
  <si>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</si>
  <si>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</si>
  <si>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>Просро ченная креди торская задолженность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</si>
  <si>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</si>
  <si>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</si>
  <si>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</si>
  <si>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</si>
  <si>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</si>
  <si>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000 1 09 00000 00 0000 000</t>
  </si>
  <si>
    <t>ЗАДОЛЖЕННОСТЬ И ПЕРЕРАСЧЕТЫ ПО ОТМЕНЕННЫМ НАЛОГАМ, СБОРАМ И ИНЫМ ОБЯЗАТЕЛЬНЫМ ПЛАТЕЖАМ</t>
  </si>
  <si>
    <t>в том числе доп.норматив (2019г.-32,8%; 2020г.-49,2%)</t>
  </si>
  <si>
    <t>Исполнение за аналогичный период 2019 года</t>
  </si>
  <si>
    <t>% исполнения к аналогичному периоду 2019 года</t>
  </si>
  <si>
    <t>Отклонение от исп-ния аналогичного периода 2019 года</t>
  </si>
  <si>
    <t>План на 2020 год</t>
  </si>
  <si>
    <t>% исполнения 2020 г.</t>
  </si>
  <si>
    <t>% исполнения к  2019 г.</t>
  </si>
  <si>
    <t>Отклонение от исполнения аналогичного периода 2019 года</t>
  </si>
  <si>
    <t>Исполнение бюджета Орехово-Зуевского городского округа по состоянию на</t>
  </si>
  <si>
    <t>01.09.2020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</si>
</sst>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8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rgb="FFC00000"/>
      <name val="Arial"/>
      <family val="2"/>
      <charset val="204"/>
    </font>
    <font>
      <sz val="12"/>
      <color rgb="FFC00000"/>
      <name val="Arial"/>
      <family val="2"/>
      <charset val="204"/>
    </font>
    <font>
      <sz val="9"/>
      <color rgb="FFC00000"/>
      <name val="Arial"/>
      <family val="2"/>
      <charset val="204"/>
    </font>
    <font>
      <sz val="8"/>
      <color rgb="FFC00000"/>
      <name val="Arial"/>
      <family val="2"/>
      <charset val="204"/>
    </font>
    <font>
      <b/>
      <sz val="8"/>
      <color rgb="FFC00000"/>
      <name val="Arial"/>
      <family val="2"/>
      <charset val="204"/>
    </font>
    <font>
      <b/>
      <i/>
      <sz val="12"/>
      <color rgb="FFC0000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9"/>
      <color rgb="FFC00000"/>
      <name val="Arial"/>
      <family val="2"/>
      <charset val="204"/>
    </font>
    <font>
      <b/>
      <i/>
      <sz val="9"/>
      <color indexed="8"/>
      <name val="Arial"/>
      <family val="2"/>
      <charset val="204"/>
    </font>
    <font>
      <sz val="12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9" fontId="1" fillId="0" borderId="0" applyFont="0" applyFill="0" applyBorder="0" applyAlignment="0" applyProtection="0"/>
    <xf numFmtId="0" fontId="4" fillId="0" borderId="0"/>
  </cellStyleXfs>
  <cellXfs count="9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165" fontId="13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vertical="center"/>
    </xf>
    <xf numFmtId="165" fontId="11" fillId="0" borderId="0" xfId="0" applyNumberFormat="1" applyFont="1" applyAlignment="1">
      <alignment vertic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2" applyNumberFormat="1" applyFont="1" applyFill="1" applyBorder="1" applyAlignment="1" applyProtection="1">
      <alignment horizontal="center" vertical="center"/>
      <protection hidden="1"/>
    </xf>
    <xf numFmtId="49" fontId="1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2" xfId="2" applyNumberFormat="1" applyFont="1" applyFill="1" applyBorder="1" applyAlignment="1" applyProtection="1">
      <alignment horizontal="center" vertical="center" wrapText="1"/>
      <protection hidden="1"/>
    </xf>
    <xf numFmtId="49" fontId="17" fillId="0" borderId="2" xfId="2" applyNumberFormat="1" applyFont="1" applyFill="1" applyBorder="1" applyAlignment="1" applyProtection="1">
      <alignment horizontal="center" vertical="center"/>
      <protection hidden="1"/>
    </xf>
    <xf numFmtId="0" fontId="17" fillId="0" borderId="3" xfId="2" applyNumberFormat="1" applyFont="1" applyFill="1" applyBorder="1" applyAlignment="1" applyProtection="1">
      <alignment horizontal="center" vertical="center"/>
      <protection hidden="1"/>
    </xf>
    <xf numFmtId="49" fontId="17" fillId="2" borderId="2" xfId="2" applyNumberFormat="1" applyFont="1" applyFill="1" applyBorder="1" applyAlignment="1" applyProtection="1">
      <alignment horizontal="center" vertical="center"/>
      <protection hidden="1"/>
    </xf>
    <xf numFmtId="0" fontId="18" fillId="2" borderId="3" xfId="2" applyNumberFormat="1" applyFont="1" applyFill="1" applyBorder="1" applyAlignment="1" applyProtection="1">
      <alignment vertical="center"/>
      <protection hidden="1"/>
    </xf>
    <xf numFmtId="49" fontId="17" fillId="3" borderId="2" xfId="2" applyNumberFormat="1" applyFont="1" applyFill="1" applyBorder="1" applyAlignment="1" applyProtection="1">
      <alignment horizontal="center" vertical="center"/>
      <protection hidden="1"/>
    </xf>
    <xf numFmtId="0" fontId="7" fillId="3" borderId="3" xfId="2" applyNumberFormat="1" applyFont="1" applyFill="1" applyBorder="1" applyAlignment="1" applyProtection="1">
      <alignment wrapText="1"/>
      <protection hidden="1"/>
    </xf>
    <xf numFmtId="49" fontId="5" fillId="0" borderId="0" xfId="2" applyNumberFormat="1" applyFont="1" applyFill="1" applyAlignment="1" applyProtection="1">
      <alignment horizontal="centerContinuous"/>
      <protection hidden="1"/>
    </xf>
    <xf numFmtId="0" fontId="6" fillId="0" borderId="0" xfId="2" applyNumberFormat="1" applyFont="1" applyFill="1" applyAlignment="1" applyProtection="1">
      <alignment horizontal="centerContinuous"/>
      <protection hidden="1"/>
    </xf>
    <xf numFmtId="0" fontId="5" fillId="0" borderId="0" xfId="2" applyFont="1" applyProtection="1">
      <protection hidden="1"/>
    </xf>
    <xf numFmtId="0" fontId="5" fillId="0" borderId="0" xfId="2" applyNumberFormat="1" applyFont="1" applyFill="1" applyAlignment="1" applyProtection="1">
      <protection hidden="1"/>
    </xf>
    <xf numFmtId="0" fontId="17" fillId="0" borderId="0" xfId="2" applyFont="1" applyProtection="1">
      <protection hidden="1"/>
    </xf>
    <xf numFmtId="0" fontId="17" fillId="0" borderId="0" xfId="0" applyFont="1" applyAlignment="1">
      <alignment vertical="center"/>
    </xf>
    <xf numFmtId="49" fontId="1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5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4" fontId="17" fillId="0" borderId="0" xfId="0" applyNumberFormat="1" applyFont="1" applyAlignment="1">
      <alignment vertical="center"/>
    </xf>
    <xf numFmtId="165" fontId="24" fillId="0" borderId="2" xfId="2" applyNumberFormat="1" applyFont="1" applyFill="1" applyBorder="1" applyAlignment="1" applyProtection="1">
      <alignment horizontal="right"/>
      <protection hidden="1"/>
    </xf>
    <xf numFmtId="165" fontId="17" fillId="3" borderId="2" xfId="2" applyNumberFormat="1" applyFont="1" applyFill="1" applyBorder="1" applyAlignment="1" applyProtection="1">
      <alignment horizontal="right"/>
      <protection hidden="1"/>
    </xf>
    <xf numFmtId="164" fontId="17" fillId="3" borderId="2" xfId="2" applyNumberFormat="1" applyFont="1" applyFill="1" applyBorder="1" applyAlignment="1" applyProtection="1">
      <alignment horizontal="right"/>
      <protection hidden="1"/>
    </xf>
    <xf numFmtId="165" fontId="19" fillId="2" borderId="2" xfId="2" applyNumberFormat="1" applyFont="1" applyFill="1" applyBorder="1" applyAlignment="1" applyProtection="1">
      <alignment horizontal="right" vertical="center"/>
      <protection hidden="1"/>
    </xf>
    <xf numFmtId="164" fontId="19" fillId="2" borderId="2" xfId="2" applyNumberFormat="1" applyFont="1" applyFill="1" applyBorder="1" applyAlignment="1" applyProtection="1">
      <alignment horizontal="right" vertical="center"/>
      <protection hidden="1"/>
    </xf>
    <xf numFmtId="165" fontId="17" fillId="0" borderId="2" xfId="2" applyNumberFormat="1" applyFont="1" applyFill="1" applyBorder="1" applyAlignment="1" applyProtection="1">
      <alignment horizontal="right"/>
      <protection hidden="1"/>
    </xf>
    <xf numFmtId="165" fontId="19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17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2" xfId="2" applyNumberFormat="1" applyFont="1" applyFill="1" applyBorder="1" applyAlignment="1" applyProtection="1">
      <alignment horizontal="center" wrapText="1"/>
      <protection hidden="1"/>
    </xf>
    <xf numFmtId="0" fontId="4" fillId="0" borderId="0" xfId="0" applyFont="1" applyFill="1" applyAlignment="1">
      <alignment vertical="center"/>
    </xf>
    <xf numFmtId="165" fontId="17" fillId="0" borderId="0" xfId="0" applyNumberFormat="1" applyFont="1" applyFill="1" applyAlignment="1">
      <alignment vertical="center"/>
    </xf>
    <xf numFmtId="165" fontId="25" fillId="0" borderId="2" xfId="0" applyNumberFormat="1" applyFont="1" applyFill="1" applyBorder="1" applyAlignment="1" applyProtection="1">
      <alignment horizontal="right" vertical="center" wrapText="1"/>
      <protection hidden="1"/>
    </xf>
    <xf numFmtId="165" fontId="17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65" fontId="2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65" fontId="19" fillId="0" borderId="2" xfId="0" applyNumberFormat="1" applyFont="1" applyFill="1" applyBorder="1" applyAlignment="1" applyProtection="1">
      <alignment horizontal="right" vertical="center" wrapText="1"/>
      <protection hidden="1"/>
    </xf>
    <xf numFmtId="49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1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8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2" xfId="0" applyNumberFormat="1" applyFont="1" applyFill="1" applyBorder="1" applyAlignment="1" applyProtection="1">
      <alignment horizontal="left" vertical="center" wrapText="1"/>
      <protection locked="0" hidden="1"/>
    </xf>
    <xf numFmtId="164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19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9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5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7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6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2" xfId="0" applyNumberFormat="1" applyFont="1" applyFill="1" applyBorder="1" applyAlignment="1" applyProtection="1">
      <alignment horizontal="right" vertical="center" wrapText="1"/>
      <protection hidden="1"/>
    </xf>
    <xf numFmtId="164" fontId="25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20" fillId="0" borderId="2" xfId="0" applyNumberFormat="1" applyFont="1" applyFill="1" applyBorder="1" applyAlignment="1" applyProtection="1">
      <alignment horizontal="left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tabSelected="1" topLeftCell="A10" workbookViewId="0">
      <selection activeCell="G15" sqref="G15"/>
    </sheetView>
  </sheetViews>
  <sheetFormatPr defaultColWidth="9.33203125" defaultRowHeight="15" x14ac:dyDescent="0.2"/>
  <cols>
    <col min="1" max="1" width="14" style="1" customWidth="1"/>
    <col min="2" max="2" width="36.5" style="1" customWidth="1"/>
    <col min="3" max="3" width="17" style="1" customWidth="1"/>
    <col min="4" max="4" width="15.33203125" style="1" customWidth="1"/>
    <col min="5" max="5" width="16.83203125" style="1" customWidth="1"/>
    <col min="6" max="6" width="9" style="3" customWidth="1"/>
    <col min="7" max="7" width="12.5" style="1" customWidth="1"/>
    <col min="8" max="8" width="13.83203125" style="1" customWidth="1"/>
    <col min="9" max="9" width="10.5" style="1" customWidth="1"/>
    <col min="10" max="10" width="15.6640625" style="1" bestFit="1" customWidth="1"/>
    <col min="11" max="11" width="18.6640625" style="1" customWidth="1"/>
    <col min="12" max="12" width="16.5" style="1" customWidth="1"/>
    <col min="13" max="16384" width="9.33203125" style="1"/>
  </cols>
  <sheetData>
    <row r="1" spans="1:12" ht="42.6" customHeight="1" x14ac:dyDescent="0.2">
      <c r="A1" s="87" t="s">
        <v>88</v>
      </c>
      <c r="B1" s="87"/>
      <c r="C1" s="87"/>
      <c r="D1" s="87"/>
      <c r="E1" s="87"/>
      <c r="F1" s="87"/>
      <c r="G1" s="87"/>
      <c r="H1" s="87"/>
      <c r="I1" s="10"/>
      <c r="J1" s="10"/>
    </row>
    <row r="2" spans="1:12" ht="23.45" customHeight="1" x14ac:dyDescent="0.2">
      <c r="A2" s="87" t="s">
        <v>89</v>
      </c>
      <c r="B2" s="87"/>
      <c r="C2" s="87"/>
      <c r="D2" s="87"/>
      <c r="E2" s="87"/>
      <c r="F2" s="87"/>
      <c r="G2" s="87"/>
      <c r="H2" s="87"/>
      <c r="I2" s="10"/>
      <c r="J2" s="10"/>
    </row>
    <row r="3" spans="1:12" ht="26.45" customHeight="1" x14ac:dyDescent="0.2">
      <c r="A3" s="66"/>
      <c r="B3" s="67" t="s">
        <v>67</v>
      </c>
      <c r="C3" s="66"/>
      <c r="D3" s="66"/>
      <c r="E3" s="68" t="s">
        <v>0</v>
      </c>
      <c r="F3" s="69"/>
      <c r="G3" s="68"/>
      <c r="H3" s="66"/>
      <c r="I3" s="10"/>
      <c r="J3" s="10"/>
    </row>
    <row r="4" spans="1:12" ht="21.6" customHeight="1" x14ac:dyDescent="0.2">
      <c r="A4" s="88" t="s">
        <v>1</v>
      </c>
      <c r="B4" s="88" t="s">
        <v>2</v>
      </c>
      <c r="C4" s="88" t="s">
        <v>81</v>
      </c>
      <c r="D4" s="89">
        <v>2020</v>
      </c>
      <c r="E4" s="90"/>
      <c r="F4" s="90"/>
      <c r="G4" s="88" t="s">
        <v>82</v>
      </c>
      <c r="H4" s="88" t="s">
        <v>83</v>
      </c>
      <c r="I4" s="10"/>
      <c r="J4" s="10"/>
    </row>
    <row r="5" spans="1:12" ht="72" customHeight="1" x14ac:dyDescent="0.2">
      <c r="A5" s="88"/>
      <c r="B5" s="88"/>
      <c r="C5" s="88"/>
      <c r="D5" s="65" t="s">
        <v>3</v>
      </c>
      <c r="E5" s="65" t="s">
        <v>4</v>
      </c>
      <c r="F5" s="76" t="s">
        <v>75</v>
      </c>
      <c r="G5" s="88"/>
      <c r="H5" s="88" t="s">
        <v>4</v>
      </c>
      <c r="I5" s="10"/>
      <c r="J5" s="10"/>
    </row>
    <row r="6" spans="1:12" ht="14.25" customHeight="1" x14ac:dyDescent="0.2">
      <c r="A6" s="65" t="s">
        <v>5</v>
      </c>
      <c r="B6" s="65" t="s">
        <v>6</v>
      </c>
      <c r="C6" s="65" t="s">
        <v>7</v>
      </c>
      <c r="D6" s="65" t="s">
        <v>8</v>
      </c>
      <c r="E6" s="65" t="s">
        <v>68</v>
      </c>
      <c r="F6" s="85">
        <v>6</v>
      </c>
      <c r="G6" s="65" t="s">
        <v>9</v>
      </c>
      <c r="H6" s="65" t="s">
        <v>69</v>
      </c>
      <c r="I6" s="10"/>
      <c r="J6" s="10"/>
    </row>
    <row r="7" spans="1:12" s="4" customFormat="1" ht="39.6" customHeight="1" x14ac:dyDescent="0.2">
      <c r="A7" s="70" t="s">
        <v>11</v>
      </c>
      <c r="B7" s="71" t="s">
        <v>12</v>
      </c>
      <c r="C7" s="64">
        <f>SUM(C8+C22)</f>
        <v>5263869.3000000007</v>
      </c>
      <c r="D7" s="64">
        <f>SUM(D8+D22)</f>
        <v>10707194.100000001</v>
      </c>
      <c r="E7" s="64">
        <f>SUM(E8+E22)</f>
        <v>5567354</v>
      </c>
      <c r="F7" s="77">
        <f>SUM(E7/D7)</f>
        <v>0.51996386242778569</v>
      </c>
      <c r="G7" s="78">
        <f>(E7/C7)</f>
        <v>1.0576543000412262</v>
      </c>
      <c r="H7" s="64">
        <f t="shared" ref="H7:H23" si="0">SUM(E7-C7)</f>
        <v>303484.69999999925</v>
      </c>
      <c r="I7" s="12"/>
      <c r="J7" s="12"/>
      <c r="K7" s="9"/>
      <c r="L7" s="7"/>
    </row>
    <row r="8" spans="1:12" s="5" customFormat="1" ht="22.5" x14ac:dyDescent="0.2">
      <c r="A8" s="72" t="s">
        <v>13</v>
      </c>
      <c r="B8" s="73" t="s">
        <v>14</v>
      </c>
      <c r="C8" s="61">
        <f>C9+C11+C12+C13+C14+C16+C17+C19+C20+C21+C15+C18</f>
        <v>2504708.4000000004</v>
      </c>
      <c r="D8" s="61">
        <f t="shared" ref="D8:E8" si="1">D9+D11+D12+D13+D14+D16+D17+D19+D20+D21+D15+D18</f>
        <v>3817601.2</v>
      </c>
      <c r="E8" s="61">
        <f t="shared" si="1"/>
        <v>2317224.1000000006</v>
      </c>
      <c r="F8" s="79">
        <f>E8/D8</f>
        <v>0.60698432827399584</v>
      </c>
      <c r="G8" s="80">
        <f t="shared" ref="G8:G14" si="2">E8/C8</f>
        <v>0.92514725466645142</v>
      </c>
      <c r="H8" s="61">
        <f t="shared" si="0"/>
        <v>-187484.29999999981</v>
      </c>
      <c r="I8" s="13"/>
      <c r="J8" s="13"/>
      <c r="K8" s="8"/>
      <c r="L8" s="8"/>
    </row>
    <row r="9" spans="1:12" s="5" customFormat="1" ht="22.5" x14ac:dyDescent="0.2">
      <c r="A9" s="72" t="s">
        <v>15</v>
      </c>
      <c r="B9" s="73" t="s">
        <v>16</v>
      </c>
      <c r="C9" s="61">
        <v>1706260.7</v>
      </c>
      <c r="D9" s="61">
        <v>2712443.6</v>
      </c>
      <c r="E9" s="61">
        <v>1669827.3</v>
      </c>
      <c r="F9" s="79">
        <f t="shared" ref="F9:F14" si="3">E9/D9</f>
        <v>0.6156173348636631</v>
      </c>
      <c r="G9" s="80">
        <f t="shared" si="2"/>
        <v>0.97864722547967031</v>
      </c>
      <c r="H9" s="61">
        <f t="shared" si="0"/>
        <v>-36433.399999999907</v>
      </c>
      <c r="I9" s="14"/>
      <c r="J9" s="14"/>
    </row>
    <row r="10" spans="1:12" s="4" customFormat="1" ht="31.5" customHeight="1" x14ac:dyDescent="0.2">
      <c r="A10" s="74"/>
      <c r="B10" s="75" t="s">
        <v>80</v>
      </c>
      <c r="C10" s="62">
        <v>1321225.6000000001</v>
      </c>
      <c r="D10" s="62">
        <v>2088606.2</v>
      </c>
      <c r="E10" s="62">
        <v>1284615.5</v>
      </c>
      <c r="F10" s="81">
        <f t="shared" si="3"/>
        <v>0.61505874108771674</v>
      </c>
      <c r="G10" s="82">
        <f t="shared" si="2"/>
        <v>0.97229080332685036</v>
      </c>
      <c r="H10" s="83">
        <f t="shared" si="0"/>
        <v>-36610.100000000093</v>
      </c>
      <c r="I10" s="10"/>
      <c r="J10" s="10"/>
    </row>
    <row r="11" spans="1:12" s="4" customFormat="1" ht="45" x14ac:dyDescent="0.2">
      <c r="A11" s="72" t="s">
        <v>17</v>
      </c>
      <c r="B11" s="73" t="s">
        <v>18</v>
      </c>
      <c r="C11" s="61">
        <v>40011.599999999999</v>
      </c>
      <c r="D11" s="61">
        <v>82093.5</v>
      </c>
      <c r="E11" s="61">
        <v>47043.9</v>
      </c>
      <c r="F11" s="79">
        <f t="shared" si="3"/>
        <v>0.57305267773940693</v>
      </c>
      <c r="G11" s="80">
        <f t="shared" si="2"/>
        <v>1.1757565306061244</v>
      </c>
      <c r="H11" s="61">
        <f t="shared" si="0"/>
        <v>7032.3000000000029</v>
      </c>
      <c r="I11" s="10"/>
      <c r="J11" s="10"/>
    </row>
    <row r="12" spans="1:12" s="5" customFormat="1" ht="22.5" x14ac:dyDescent="0.2">
      <c r="A12" s="72" t="s">
        <v>19</v>
      </c>
      <c r="B12" s="73" t="s">
        <v>20</v>
      </c>
      <c r="C12" s="61">
        <v>274634.8</v>
      </c>
      <c r="D12" s="61">
        <v>331396.7</v>
      </c>
      <c r="E12" s="61">
        <v>233968.4</v>
      </c>
      <c r="F12" s="79">
        <f t="shared" si="3"/>
        <v>0.70600703024502054</v>
      </c>
      <c r="G12" s="80">
        <f t="shared" si="2"/>
        <v>0.85192553893388601</v>
      </c>
      <c r="H12" s="61">
        <f t="shared" si="0"/>
        <v>-40666.399999999994</v>
      </c>
      <c r="I12" s="14"/>
      <c r="J12" s="14"/>
    </row>
    <row r="13" spans="1:12" s="5" customFormat="1" ht="22.5" x14ac:dyDescent="0.2">
      <c r="A13" s="72" t="s">
        <v>21</v>
      </c>
      <c r="B13" s="73" t="s">
        <v>22</v>
      </c>
      <c r="C13" s="61">
        <v>201654.2</v>
      </c>
      <c r="D13" s="61">
        <v>359862</v>
      </c>
      <c r="E13" s="61">
        <v>143735.6</v>
      </c>
      <c r="F13" s="79">
        <f t="shared" si="3"/>
        <v>0.39941866604420584</v>
      </c>
      <c r="G13" s="80">
        <f t="shared" si="2"/>
        <v>0.71278257531953215</v>
      </c>
      <c r="H13" s="61">
        <f t="shared" si="0"/>
        <v>-57918.600000000006</v>
      </c>
      <c r="I13" s="14"/>
      <c r="J13" s="14"/>
    </row>
    <row r="14" spans="1:12" s="5" customFormat="1" ht="36" customHeight="1" x14ac:dyDescent="0.2">
      <c r="A14" s="72" t="s">
        <v>23</v>
      </c>
      <c r="B14" s="73" t="s">
        <v>24</v>
      </c>
      <c r="C14" s="63">
        <v>21705.200000000001</v>
      </c>
      <c r="D14" s="63">
        <v>34422.800000000003</v>
      </c>
      <c r="E14" s="63">
        <v>20958.5</v>
      </c>
      <c r="F14" s="79">
        <f t="shared" si="3"/>
        <v>0.60885517738243256</v>
      </c>
      <c r="G14" s="80">
        <f t="shared" si="2"/>
        <v>0.96559810552310044</v>
      </c>
      <c r="H14" s="61">
        <f t="shared" si="0"/>
        <v>-746.70000000000073</v>
      </c>
      <c r="I14" s="14"/>
      <c r="J14" s="14"/>
    </row>
    <row r="15" spans="1:12" s="5" customFormat="1" ht="36" customHeight="1" x14ac:dyDescent="0.2">
      <c r="A15" s="72" t="s">
        <v>78</v>
      </c>
      <c r="B15" s="73" t="s">
        <v>79</v>
      </c>
      <c r="C15" s="63"/>
      <c r="D15" s="63">
        <v>0</v>
      </c>
      <c r="E15" s="63">
        <v>0</v>
      </c>
      <c r="F15" s="79"/>
      <c r="G15" s="80"/>
      <c r="H15" s="61">
        <f t="shared" si="0"/>
        <v>0</v>
      </c>
      <c r="I15" s="14"/>
      <c r="J15" s="14"/>
    </row>
    <row r="16" spans="1:12" s="5" customFormat="1" ht="45" x14ac:dyDescent="0.2">
      <c r="A16" s="72" t="s">
        <v>25</v>
      </c>
      <c r="B16" s="73" t="s">
        <v>26</v>
      </c>
      <c r="C16" s="61">
        <v>184567</v>
      </c>
      <c r="D16" s="61">
        <v>223169.1</v>
      </c>
      <c r="E16" s="61">
        <v>153779.20000000001</v>
      </c>
      <c r="F16" s="84">
        <f>SUM(E16/D16)</f>
        <v>0.68907030588015994</v>
      </c>
      <c r="G16" s="84">
        <f>SUM(E16/C16)</f>
        <v>0.83318903162537183</v>
      </c>
      <c r="H16" s="61">
        <f t="shared" si="0"/>
        <v>-30787.799999999988</v>
      </c>
      <c r="I16" s="14"/>
      <c r="J16" s="14"/>
    </row>
    <row r="17" spans="1:10" s="5" customFormat="1" ht="55.5" customHeight="1" x14ac:dyDescent="0.2">
      <c r="A17" s="72" t="s">
        <v>27</v>
      </c>
      <c r="B17" s="73" t="s">
        <v>28</v>
      </c>
      <c r="C17" s="63">
        <v>4146.2</v>
      </c>
      <c r="D17" s="63">
        <v>2790</v>
      </c>
      <c r="E17" s="63">
        <v>3217.6</v>
      </c>
      <c r="F17" s="79">
        <f t="shared" ref="F17:F23" si="4">E17/D17</f>
        <v>1.1532616487455196</v>
      </c>
      <c r="G17" s="80">
        <f t="shared" ref="G17:G23" si="5">E17/C17</f>
        <v>0.77603588828324732</v>
      </c>
      <c r="H17" s="61">
        <f t="shared" si="0"/>
        <v>-928.59999999999991</v>
      </c>
      <c r="I17" s="14"/>
      <c r="J17" s="14"/>
    </row>
    <row r="18" spans="1:10" s="5" customFormat="1" ht="51" customHeight="1" x14ac:dyDescent="0.2">
      <c r="A18" s="72" t="s">
        <v>76</v>
      </c>
      <c r="B18" s="73" t="s">
        <v>77</v>
      </c>
      <c r="C18" s="63">
        <v>990.5</v>
      </c>
      <c r="D18" s="63">
        <v>5000</v>
      </c>
      <c r="E18" s="63">
        <v>5687.7</v>
      </c>
      <c r="F18" s="79">
        <f t="shared" si="4"/>
        <v>1.13754</v>
      </c>
      <c r="G18" s="80">
        <f t="shared" si="5"/>
        <v>5.7422513881877837</v>
      </c>
      <c r="H18" s="61">
        <f t="shared" si="0"/>
        <v>4697.2</v>
      </c>
      <c r="I18" s="14"/>
      <c r="J18" s="14"/>
    </row>
    <row r="19" spans="1:10" s="5" customFormat="1" ht="33.75" x14ac:dyDescent="0.2">
      <c r="A19" s="72" t="s">
        <v>29</v>
      </c>
      <c r="B19" s="73" t="s">
        <v>30</v>
      </c>
      <c r="C19" s="61">
        <v>42592.5</v>
      </c>
      <c r="D19" s="61">
        <v>46550</v>
      </c>
      <c r="E19" s="61">
        <v>20067.400000000001</v>
      </c>
      <c r="F19" s="79">
        <f t="shared" si="4"/>
        <v>0.43109344790547799</v>
      </c>
      <c r="G19" s="80">
        <f t="shared" si="5"/>
        <v>0.47114867641016617</v>
      </c>
      <c r="H19" s="61">
        <f t="shared" si="0"/>
        <v>-22525.1</v>
      </c>
      <c r="I19" s="14"/>
      <c r="J19" s="14"/>
    </row>
    <row r="20" spans="1:10" s="5" customFormat="1" ht="22.5" x14ac:dyDescent="0.2">
      <c r="A20" s="72" t="s">
        <v>31</v>
      </c>
      <c r="B20" s="73" t="s">
        <v>32</v>
      </c>
      <c r="C20" s="63">
        <v>15475.3</v>
      </c>
      <c r="D20" s="63">
        <v>5000</v>
      </c>
      <c r="E20" s="63">
        <v>7677.6</v>
      </c>
      <c r="F20" s="79">
        <f t="shared" si="4"/>
        <v>1.53552</v>
      </c>
      <c r="G20" s="80">
        <f t="shared" si="5"/>
        <v>0.49611962288291672</v>
      </c>
      <c r="H20" s="61">
        <f t="shared" si="0"/>
        <v>-7797.6999999999989</v>
      </c>
      <c r="I20" s="14"/>
      <c r="J20" s="14"/>
    </row>
    <row r="21" spans="1:10" s="5" customFormat="1" ht="22.5" x14ac:dyDescent="0.2">
      <c r="A21" s="72" t="s">
        <v>33</v>
      </c>
      <c r="B21" s="73" t="s">
        <v>34</v>
      </c>
      <c r="C21" s="63">
        <v>12670.4</v>
      </c>
      <c r="D21" s="63">
        <v>14873.5</v>
      </c>
      <c r="E21" s="63">
        <v>11260.9</v>
      </c>
      <c r="F21" s="79">
        <f t="shared" si="4"/>
        <v>0.75711164151006827</v>
      </c>
      <c r="G21" s="80">
        <f t="shared" si="5"/>
        <v>0.88875647177673944</v>
      </c>
      <c r="H21" s="61">
        <f t="shared" si="0"/>
        <v>-1409.5</v>
      </c>
      <c r="I21" s="14"/>
      <c r="J21" s="14"/>
    </row>
    <row r="22" spans="1:10" s="5" customFormat="1" ht="22.5" x14ac:dyDescent="0.2">
      <c r="A22" s="72" t="s">
        <v>35</v>
      </c>
      <c r="B22" s="73" t="s">
        <v>36</v>
      </c>
      <c r="C22" s="63">
        <v>2759160.9</v>
      </c>
      <c r="D22" s="63">
        <v>6889592.9000000004</v>
      </c>
      <c r="E22" s="63">
        <v>3250129.9</v>
      </c>
      <c r="F22" s="79">
        <f t="shared" si="4"/>
        <v>0.47174483995999239</v>
      </c>
      <c r="G22" s="80">
        <f t="shared" si="5"/>
        <v>1.177941416899609</v>
      </c>
      <c r="H22" s="61">
        <f t="shared" si="0"/>
        <v>490969</v>
      </c>
      <c r="I22" s="14"/>
      <c r="J22" s="14"/>
    </row>
    <row r="23" spans="1:10" s="6" customFormat="1" ht="42" customHeight="1" x14ac:dyDescent="0.2">
      <c r="A23" s="86" t="s">
        <v>37</v>
      </c>
      <c r="B23" s="86"/>
      <c r="C23" s="64">
        <f>C8-C10</f>
        <v>1183482.8000000003</v>
      </c>
      <c r="D23" s="64">
        <f t="shared" ref="D23:E23" si="6">D8-D10</f>
        <v>1728995.0000000002</v>
      </c>
      <c r="E23" s="64">
        <f t="shared" si="6"/>
        <v>1032608.6000000006</v>
      </c>
      <c r="F23" s="80">
        <f t="shared" si="4"/>
        <v>0.59723052987429137</v>
      </c>
      <c r="G23" s="80">
        <f t="shared" si="5"/>
        <v>0.87251677844409758</v>
      </c>
      <c r="H23" s="64">
        <f t="shared" si="0"/>
        <v>-150874.19999999972</v>
      </c>
      <c r="I23" s="15"/>
      <c r="J23" s="15"/>
    </row>
    <row r="24" spans="1:10" s="2" customFormat="1" ht="18.75" customHeight="1" x14ac:dyDescent="0.2">
      <c r="A24" s="23"/>
      <c r="B24" s="23"/>
      <c r="C24" s="24"/>
      <c r="D24" s="24"/>
      <c r="E24" s="24"/>
      <c r="F24" s="25"/>
      <c r="G24" s="26"/>
      <c r="H24" s="24"/>
      <c r="I24" s="15"/>
      <c r="J24" s="15"/>
    </row>
    <row r="25" spans="1:10" s="55" customFormat="1" ht="32.25" customHeight="1" x14ac:dyDescent="0.2">
      <c r="A25" s="42"/>
      <c r="B25" s="42"/>
      <c r="C25" s="53"/>
      <c r="D25" s="53"/>
      <c r="E25" s="53"/>
      <c r="F25" s="43"/>
      <c r="G25" s="43"/>
      <c r="H25" s="43"/>
      <c r="I25" s="54"/>
      <c r="J25" s="54"/>
    </row>
    <row r="26" spans="1:10" s="2" customFormat="1" ht="32.25" customHeight="1" x14ac:dyDescent="0.2">
      <c r="A26" s="16"/>
      <c r="B26" s="16"/>
      <c r="C26" s="17"/>
      <c r="D26" s="17"/>
      <c r="E26" s="17"/>
      <c r="F26" s="18"/>
      <c r="G26" s="19"/>
      <c r="H26" s="17"/>
      <c r="I26" s="15"/>
      <c r="J26" s="15"/>
    </row>
    <row r="27" spans="1:10" s="2" customFormat="1" ht="32.25" customHeight="1" x14ac:dyDescent="0.2">
      <c r="A27" s="16"/>
      <c r="B27" s="16"/>
      <c r="C27" s="17"/>
      <c r="D27" s="17"/>
      <c r="E27" s="17"/>
      <c r="F27" s="18"/>
      <c r="G27" s="19"/>
      <c r="H27" s="17"/>
      <c r="I27" s="15"/>
      <c r="J27" s="15"/>
    </row>
    <row r="28" spans="1:10" s="2" customFormat="1" ht="32.25" customHeight="1" x14ac:dyDescent="0.2">
      <c r="A28" s="16"/>
      <c r="B28" s="16"/>
      <c r="C28" s="17"/>
      <c r="D28" s="17"/>
      <c r="E28" s="17"/>
      <c r="F28" s="18"/>
      <c r="G28" s="19"/>
      <c r="H28" s="17"/>
      <c r="I28" s="15"/>
      <c r="J28" s="15"/>
    </row>
    <row r="29" spans="1:10" s="2" customFormat="1" ht="31.5" customHeight="1" x14ac:dyDescent="0.2">
      <c r="A29" s="16"/>
      <c r="B29" s="16"/>
      <c r="C29" s="17"/>
      <c r="D29" s="17"/>
      <c r="E29" s="17"/>
      <c r="F29" s="18"/>
      <c r="G29" s="19"/>
      <c r="H29" s="17"/>
      <c r="I29" s="15"/>
      <c r="J29" s="15"/>
    </row>
    <row r="30" spans="1:10" s="2" customFormat="1" ht="31.5" customHeight="1" x14ac:dyDescent="0.2">
      <c r="A30" s="16"/>
      <c r="B30" s="16"/>
      <c r="C30" s="17"/>
      <c r="D30" s="17"/>
      <c r="E30" s="17"/>
      <c r="F30" s="18"/>
      <c r="G30" s="19"/>
      <c r="H30" s="17"/>
      <c r="I30" s="15"/>
      <c r="J30" s="15"/>
    </row>
    <row r="31" spans="1:10" s="4" customFormat="1" ht="36.75" customHeight="1" x14ac:dyDescent="0.25">
      <c r="A31" s="36"/>
      <c r="B31" s="37" t="s">
        <v>74</v>
      </c>
      <c r="C31" s="36"/>
      <c r="D31" s="38"/>
      <c r="E31" s="39"/>
      <c r="F31" s="39"/>
      <c r="G31" s="40" t="s">
        <v>38</v>
      </c>
    </row>
    <row r="32" spans="1:10" ht="72" x14ac:dyDescent="0.2">
      <c r="A32" s="28" t="s">
        <v>39</v>
      </c>
      <c r="B32" s="57" t="s">
        <v>40</v>
      </c>
      <c r="C32" s="28" t="s">
        <v>81</v>
      </c>
      <c r="D32" s="29" t="s">
        <v>84</v>
      </c>
      <c r="E32" s="29" t="s">
        <v>73</v>
      </c>
      <c r="F32" s="29" t="s">
        <v>85</v>
      </c>
      <c r="G32" s="29" t="s">
        <v>86</v>
      </c>
      <c r="H32" s="58" t="s">
        <v>87</v>
      </c>
      <c r="I32" s="58" t="s">
        <v>72</v>
      </c>
      <c r="J32" s="10"/>
    </row>
    <row r="33" spans="1:10" x14ac:dyDescent="0.2">
      <c r="A33" s="30" t="s">
        <v>5</v>
      </c>
      <c r="B33" s="31">
        <v>2</v>
      </c>
      <c r="C33" s="30">
        <v>3</v>
      </c>
      <c r="D33" s="27">
        <v>4</v>
      </c>
      <c r="E33" s="27">
        <v>5</v>
      </c>
      <c r="F33" s="27">
        <v>6</v>
      </c>
      <c r="G33" s="27">
        <v>7</v>
      </c>
      <c r="H33" s="27">
        <v>8</v>
      </c>
      <c r="I33" s="27">
        <v>9</v>
      </c>
      <c r="J33" s="10"/>
    </row>
    <row r="34" spans="1:10" ht="40.9" customHeight="1" x14ac:dyDescent="0.2">
      <c r="A34" s="32"/>
      <c r="B34" s="33" t="s">
        <v>41</v>
      </c>
      <c r="C34" s="50">
        <f>SUM(C35:C47)</f>
        <v>5293720.4000000004</v>
      </c>
      <c r="D34" s="50">
        <f t="shared" ref="D34:E34" si="7">SUM(D35:D47)</f>
        <v>11121720.200000001</v>
      </c>
      <c r="E34" s="50">
        <f t="shared" si="7"/>
        <v>5442613.8999999994</v>
      </c>
      <c r="F34" s="51">
        <f t="shared" ref="F34:F47" si="8">E34/D34</f>
        <v>0.4893679936310571</v>
      </c>
      <c r="G34" s="51">
        <f>SUM(E34/C34)</f>
        <v>1.0281264382606983</v>
      </c>
      <c r="H34" s="50">
        <f t="shared" ref="H34:I34" si="9">SUM(H35:H47)</f>
        <v>148893.5</v>
      </c>
      <c r="I34" s="50">
        <f t="shared" si="9"/>
        <v>0</v>
      </c>
      <c r="J34" s="10"/>
    </row>
    <row r="35" spans="1:10" s="4" customFormat="1" ht="42" customHeight="1" x14ac:dyDescent="0.2">
      <c r="A35" s="34" t="s">
        <v>42</v>
      </c>
      <c r="B35" s="35" t="s">
        <v>43</v>
      </c>
      <c r="C35" s="48">
        <v>461263.9</v>
      </c>
      <c r="D35" s="48">
        <v>912886.9</v>
      </c>
      <c r="E35" s="48">
        <v>477886.7</v>
      </c>
      <c r="F35" s="49">
        <f t="shared" si="8"/>
        <v>0.52348949250997034</v>
      </c>
      <c r="G35" s="49">
        <f>SUM(E35/C35)</f>
        <v>1.0360375047776338</v>
      </c>
      <c r="H35" s="52">
        <f t="shared" ref="H35:H47" si="10">SUM(E35-C35)</f>
        <v>16622.799999999988</v>
      </c>
      <c r="I35" s="47"/>
      <c r="J35" s="10"/>
    </row>
    <row r="36" spans="1:10" s="4" customFormat="1" ht="42" customHeight="1" x14ac:dyDescent="0.2">
      <c r="A36" s="34" t="s">
        <v>44</v>
      </c>
      <c r="B36" s="35" t="s">
        <v>45</v>
      </c>
      <c r="C36" s="48">
        <v>4673.7</v>
      </c>
      <c r="D36" s="48">
        <v>0</v>
      </c>
      <c r="E36" s="48">
        <v>0</v>
      </c>
      <c r="F36" s="49">
        <v>0</v>
      </c>
      <c r="G36" s="49">
        <f>SUM(E36/C36)</f>
        <v>0</v>
      </c>
      <c r="H36" s="52">
        <f t="shared" si="10"/>
        <v>-4673.7</v>
      </c>
      <c r="I36" s="47"/>
      <c r="J36" s="10"/>
    </row>
    <row r="37" spans="1:10" s="4" customFormat="1" ht="42" customHeight="1" x14ac:dyDescent="0.2">
      <c r="A37" s="34" t="s">
        <v>46</v>
      </c>
      <c r="B37" s="35" t="s">
        <v>47</v>
      </c>
      <c r="C37" s="48">
        <v>46156.6</v>
      </c>
      <c r="D37" s="48">
        <v>96885.3</v>
      </c>
      <c r="E37" s="48">
        <v>48532.4</v>
      </c>
      <c r="F37" s="49">
        <f t="shared" si="8"/>
        <v>0.50092635312064882</v>
      </c>
      <c r="G37" s="49">
        <f t="shared" ref="G37:G47" si="11">SUM(E37/C37)</f>
        <v>1.0514725954684705</v>
      </c>
      <c r="H37" s="52">
        <f t="shared" si="10"/>
        <v>2375.8000000000029</v>
      </c>
      <c r="I37" s="47"/>
      <c r="J37" s="10"/>
    </row>
    <row r="38" spans="1:10" s="4" customFormat="1" ht="42" customHeight="1" x14ac:dyDescent="0.2">
      <c r="A38" s="34" t="s">
        <v>48</v>
      </c>
      <c r="B38" s="35" t="s">
        <v>49</v>
      </c>
      <c r="C38" s="48">
        <v>248203.1</v>
      </c>
      <c r="D38" s="48">
        <v>1056428.5</v>
      </c>
      <c r="E38" s="48">
        <v>295837.09999999998</v>
      </c>
      <c r="F38" s="49">
        <f t="shared" si="8"/>
        <v>0.28003513725727769</v>
      </c>
      <c r="G38" s="49">
        <f t="shared" si="11"/>
        <v>1.19191541120961</v>
      </c>
      <c r="H38" s="52">
        <f t="shared" si="10"/>
        <v>47633.999999999971</v>
      </c>
      <c r="I38" s="47"/>
      <c r="J38" s="10"/>
    </row>
    <row r="39" spans="1:10" s="4" customFormat="1" ht="42" customHeight="1" x14ac:dyDescent="0.2">
      <c r="A39" s="34" t="s">
        <v>50</v>
      </c>
      <c r="B39" s="35" t="s">
        <v>51</v>
      </c>
      <c r="C39" s="48">
        <v>755926.7</v>
      </c>
      <c r="D39" s="48">
        <v>1857665.2</v>
      </c>
      <c r="E39" s="48">
        <v>491074.9</v>
      </c>
      <c r="F39" s="49">
        <f t="shared" si="8"/>
        <v>0.26435059449894416</v>
      </c>
      <c r="G39" s="49">
        <f t="shared" si="11"/>
        <v>0.6496329604444453</v>
      </c>
      <c r="H39" s="52">
        <f t="shared" si="10"/>
        <v>-264851.79999999993</v>
      </c>
      <c r="I39" s="52"/>
      <c r="J39" s="10"/>
    </row>
    <row r="40" spans="1:10" s="4" customFormat="1" ht="42" customHeight="1" x14ac:dyDescent="0.2">
      <c r="A40" s="34" t="s">
        <v>52</v>
      </c>
      <c r="B40" s="35" t="s">
        <v>53</v>
      </c>
      <c r="C40" s="48">
        <v>1502.5</v>
      </c>
      <c r="D40" s="48">
        <v>39310.9</v>
      </c>
      <c r="E40" s="48">
        <v>17113.599999999999</v>
      </c>
      <c r="F40" s="49">
        <f t="shared" si="8"/>
        <v>0.43533981669206245</v>
      </c>
      <c r="G40" s="49">
        <f>SUM(E40/C40)</f>
        <v>11.39008319467554</v>
      </c>
      <c r="H40" s="52">
        <f t="shared" si="10"/>
        <v>15611.099999999999</v>
      </c>
      <c r="I40" s="47"/>
      <c r="J40" s="10"/>
    </row>
    <row r="41" spans="1:10" ht="42" customHeight="1" x14ac:dyDescent="0.2">
      <c r="A41" s="34" t="s">
        <v>54</v>
      </c>
      <c r="B41" s="35" t="s">
        <v>55</v>
      </c>
      <c r="C41" s="48">
        <v>2920752.8</v>
      </c>
      <c r="D41" s="48">
        <v>5634550.0999999996</v>
      </c>
      <c r="E41" s="48">
        <v>3177378.3</v>
      </c>
      <c r="F41" s="49">
        <f t="shared" si="8"/>
        <v>0.56390984969678415</v>
      </c>
      <c r="G41" s="49">
        <f t="shared" si="11"/>
        <v>1.0878627934551668</v>
      </c>
      <c r="H41" s="52">
        <f t="shared" si="10"/>
        <v>256625.5</v>
      </c>
      <c r="I41" s="52"/>
      <c r="J41" s="10"/>
    </row>
    <row r="42" spans="1:10" ht="42" customHeight="1" x14ac:dyDescent="0.2">
      <c r="A42" s="34" t="s">
        <v>56</v>
      </c>
      <c r="B42" s="35" t="s">
        <v>57</v>
      </c>
      <c r="C42" s="48">
        <v>270092.7</v>
      </c>
      <c r="D42" s="48">
        <v>523848.5</v>
      </c>
      <c r="E42" s="48">
        <v>286354.3</v>
      </c>
      <c r="F42" s="49">
        <f t="shared" si="8"/>
        <v>0.54663571624238683</v>
      </c>
      <c r="G42" s="49">
        <f t="shared" si="11"/>
        <v>1.0602074769144074</v>
      </c>
      <c r="H42" s="52">
        <f t="shared" si="10"/>
        <v>16261.599999999977</v>
      </c>
      <c r="I42" s="52"/>
      <c r="J42" s="10"/>
    </row>
    <row r="43" spans="1:10" ht="42" customHeight="1" x14ac:dyDescent="0.2">
      <c r="A43" s="34" t="s">
        <v>58</v>
      </c>
      <c r="B43" s="35" t="s">
        <v>59</v>
      </c>
      <c r="C43" s="48">
        <v>19428.5</v>
      </c>
      <c r="D43" s="48">
        <v>0</v>
      </c>
      <c r="E43" s="48">
        <v>0</v>
      </c>
      <c r="F43" s="49">
        <v>0</v>
      </c>
      <c r="G43" s="49">
        <f>SUM(E43/C43)</f>
        <v>0</v>
      </c>
      <c r="H43" s="52">
        <f t="shared" si="10"/>
        <v>-19428.5</v>
      </c>
      <c r="I43" s="47"/>
      <c r="J43" s="10"/>
    </row>
    <row r="44" spans="1:10" ht="42" customHeight="1" x14ac:dyDescent="0.2">
      <c r="A44" s="34" t="s">
        <v>10</v>
      </c>
      <c r="B44" s="35" t="s">
        <v>60</v>
      </c>
      <c r="C44" s="48">
        <v>220272.4</v>
      </c>
      <c r="D44" s="48">
        <v>350253.9</v>
      </c>
      <c r="E44" s="48">
        <v>235695.4</v>
      </c>
      <c r="F44" s="49">
        <f t="shared" si="8"/>
        <v>0.67292726790479696</v>
      </c>
      <c r="G44" s="49">
        <f>SUM(E44/C44)</f>
        <v>1.0700178506249534</v>
      </c>
      <c r="H44" s="52">
        <f t="shared" si="10"/>
        <v>15423</v>
      </c>
      <c r="I44" s="47"/>
      <c r="J44" s="10"/>
    </row>
    <row r="45" spans="1:10" ht="42" customHeight="1" x14ac:dyDescent="0.2">
      <c r="A45" s="34" t="s">
        <v>61</v>
      </c>
      <c r="B45" s="35" t="s">
        <v>62</v>
      </c>
      <c r="C45" s="48">
        <v>306278.09999999998</v>
      </c>
      <c r="D45" s="48">
        <v>588485.30000000005</v>
      </c>
      <c r="E45" s="48">
        <v>375437.6</v>
      </c>
      <c r="F45" s="49">
        <f t="shared" si="8"/>
        <v>0.63797277519081608</v>
      </c>
      <c r="G45" s="49">
        <f t="shared" si="11"/>
        <v>1.2258062199027615</v>
      </c>
      <c r="H45" s="52">
        <f t="shared" si="10"/>
        <v>69159.5</v>
      </c>
      <c r="I45" s="47"/>
      <c r="J45" s="10"/>
    </row>
    <row r="46" spans="1:10" ht="42" customHeight="1" x14ac:dyDescent="0.2">
      <c r="A46" s="34" t="s">
        <v>63</v>
      </c>
      <c r="B46" s="35" t="s">
        <v>64</v>
      </c>
      <c r="C46" s="48">
        <v>17524.5</v>
      </c>
      <c r="D46" s="48">
        <v>24845.599999999999</v>
      </c>
      <c r="E46" s="48">
        <v>19589.5</v>
      </c>
      <c r="F46" s="49">
        <f t="shared" si="8"/>
        <v>0.78844946388897841</v>
      </c>
      <c r="G46" s="49">
        <f>SUM(E46/C46)</f>
        <v>1.1178350309566607</v>
      </c>
      <c r="H46" s="52">
        <f t="shared" si="10"/>
        <v>2065</v>
      </c>
      <c r="I46" s="47"/>
      <c r="J46" s="10"/>
    </row>
    <row r="47" spans="1:10" ht="42" customHeight="1" x14ac:dyDescent="0.2">
      <c r="A47" s="34" t="s">
        <v>65</v>
      </c>
      <c r="B47" s="35" t="s">
        <v>66</v>
      </c>
      <c r="C47" s="48">
        <v>21644.9</v>
      </c>
      <c r="D47" s="48">
        <v>36560</v>
      </c>
      <c r="E47" s="48">
        <v>17714.099999999999</v>
      </c>
      <c r="F47" s="49">
        <f t="shared" si="8"/>
        <v>0.4845213347921225</v>
      </c>
      <c r="G47" s="49">
        <f t="shared" si="11"/>
        <v>0.81839601938562878</v>
      </c>
      <c r="H47" s="52">
        <f t="shared" si="10"/>
        <v>-3930.8000000000029</v>
      </c>
      <c r="I47" s="47"/>
      <c r="J47" s="10"/>
    </row>
    <row r="48" spans="1:10" x14ac:dyDescent="0.2">
      <c r="A48" s="10"/>
      <c r="B48" s="4"/>
      <c r="C48" s="41"/>
      <c r="D48" s="41"/>
      <c r="E48" s="41"/>
      <c r="F48" s="21"/>
      <c r="G48" s="20"/>
      <c r="H48" s="20"/>
      <c r="I48" s="20"/>
      <c r="J48" s="10"/>
    </row>
    <row r="49" spans="1:10" s="56" customFormat="1" ht="14.25" x14ac:dyDescent="0.2">
      <c r="B49" s="59" t="s">
        <v>71</v>
      </c>
      <c r="C49" s="60">
        <f>SUM(C7-C34)</f>
        <v>-29851.099999999627</v>
      </c>
      <c r="D49" s="60">
        <f>SUM(D7-D34)</f>
        <v>-414526.09999999963</v>
      </c>
      <c r="E49" s="60">
        <f>SUM(E7-E34)</f>
        <v>124740.10000000056</v>
      </c>
      <c r="F49" s="46"/>
      <c r="G49" s="41"/>
      <c r="H49" s="41"/>
      <c r="I49" s="41"/>
    </row>
    <row r="50" spans="1:10" s="4" customFormat="1" ht="20.25" customHeight="1" x14ac:dyDescent="0.2">
      <c r="B50" s="59" t="s">
        <v>70</v>
      </c>
      <c r="C50" s="60">
        <v>475000</v>
      </c>
      <c r="D50" s="60">
        <v>371000</v>
      </c>
      <c r="E50" s="60">
        <v>0</v>
      </c>
      <c r="F50" s="46"/>
      <c r="G50" s="41"/>
      <c r="H50" s="41"/>
      <c r="I50" s="41"/>
    </row>
    <row r="51" spans="1:10" x14ac:dyDescent="0.2">
      <c r="A51" s="10"/>
      <c r="B51" s="10"/>
      <c r="C51" s="44"/>
      <c r="D51" s="45"/>
      <c r="E51" s="45"/>
      <c r="F51" s="11"/>
      <c r="G51" s="10"/>
      <c r="H51" s="10"/>
      <c r="I51" s="10"/>
      <c r="J51" s="10"/>
    </row>
    <row r="52" spans="1:10" x14ac:dyDescent="0.2">
      <c r="A52" s="10"/>
      <c r="B52" s="10"/>
      <c r="C52" s="12"/>
      <c r="D52" s="12"/>
      <c r="E52" s="12"/>
      <c r="F52" s="11"/>
      <c r="G52" s="10"/>
      <c r="H52" s="10"/>
      <c r="I52" s="10"/>
      <c r="J52" s="10"/>
    </row>
    <row r="53" spans="1:10" x14ac:dyDescent="0.2">
      <c r="A53" s="10"/>
      <c r="B53" s="10"/>
      <c r="C53" s="22"/>
      <c r="D53" s="10"/>
      <c r="E53" s="10"/>
      <c r="F53" s="11"/>
      <c r="G53" s="10"/>
      <c r="H53" s="10"/>
      <c r="I53" s="10"/>
      <c r="J53" s="10"/>
    </row>
    <row r="54" spans="1:10" x14ac:dyDescent="0.2">
      <c r="A54" s="10"/>
      <c r="B54" s="10"/>
      <c r="C54" s="22"/>
      <c r="D54" s="10"/>
      <c r="E54" s="10"/>
      <c r="F54" s="11"/>
      <c r="G54" s="10"/>
      <c r="H54" s="10"/>
      <c r="I54" s="10"/>
      <c r="J54" s="10"/>
    </row>
    <row r="55" spans="1:10" x14ac:dyDescent="0.2">
      <c r="A55" s="10"/>
      <c r="B55" s="10"/>
      <c r="C55" s="10"/>
      <c r="D55" s="10"/>
      <c r="E55" s="10"/>
      <c r="F55" s="11"/>
      <c r="G55" s="10"/>
      <c r="H55" s="10"/>
      <c r="I55" s="10"/>
      <c r="J55" s="10"/>
    </row>
    <row r="56" spans="1:10" x14ac:dyDescent="0.2">
      <c r="A56" s="10"/>
      <c r="B56" s="10"/>
      <c r="C56" s="10"/>
      <c r="D56" s="10"/>
      <c r="E56" s="10"/>
      <c r="F56" s="11"/>
      <c r="G56" s="10"/>
      <c r="H56" s="10"/>
      <c r="I56" s="10"/>
      <c r="J56" s="10"/>
    </row>
  </sheetData>
  <sheetProtection formatCells="0" formatColumns="0" formatRows="0" insertColumns="0" insertRows="0" deleteColumns="0" deleteRows="0"/>
  <mergeCells count="9">
    <mergeCell ref="A23:B23"/>
    <mergeCell ref="A1:H1"/>
    <mergeCell ref="A2:H2"/>
    <mergeCell ref="A4:A5"/>
    <mergeCell ref="B4:B5"/>
    <mergeCell ref="C4:C5"/>
    <mergeCell ref="D4:F4"/>
    <mergeCell ref="G4:G5"/>
    <mergeCell ref="H4:H5"/>
  </mergeCells>
  <pageMargins left="0.39370078740157483" right="0" top="0.39370078740157483" bottom="0.39370078740157483" header="0.19685039370078741" footer="0.19685039370078741"/>
  <pageSetup paperSize="9" scale="84" fitToHeight="3" orientation="portrait" r:id="rId1"/>
  <headerFooter alignWithMargins="0">
    <oddFooter>&amp;CСтраница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КарповаСП</cp:lastModifiedBy>
  <cp:lastPrinted>2020-09-04T06:54:08Z</cp:lastPrinted>
  <dcterms:created xsi:type="dcterms:W3CDTF">2016-04-19T14:49:49Z</dcterms:created>
  <dcterms:modified xsi:type="dcterms:W3CDTF">2020-09-04T08:56:50Z</dcterms:modified>
</cp:coreProperties>
</file>